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10485" activeTab="0"/>
  </bookViews>
  <sheets>
    <sheet name="Altri &gt; Dec" sheetId="1" r:id="rId1"/>
    <sheet name="Dec &gt; Altri" sheetId="2" r:id="rId2"/>
  </sheets>
  <definedNames>
    <definedName name="A" localSheetId="1">'Dec &gt; Altri'!$Q$2</definedName>
    <definedName name="B" localSheetId="1">'Dec &gt; Altri'!$Q$4</definedName>
  </definedNames>
  <calcPr fullCalcOnLoad="1"/>
</workbook>
</file>

<file path=xl/comments1.xml><?xml version="1.0" encoding="utf-8"?>
<comments xmlns="http://schemas.openxmlformats.org/spreadsheetml/2006/main">
  <authors>
    <author>Roberto Cananzi</author>
  </authors>
  <commentList>
    <comment ref="A1" authorId="0">
      <text>
        <r>
          <rPr>
            <sz val="10"/>
            <rFont val="Garamond"/>
            <family val="1"/>
          </rPr>
          <t>In questo foglio e stato creato un convertitore tra sistami di numerazione alternativi . Questo convertitore trasforma numeri bin, quin, oct o hex in numeri decimali.
Per la realizzazione é stato sufficiente inserire nelle celle dove dovrá essere posizionato il risultato la nota formula di conversione che trsforma i numeri appartenenti a sistemi alternativi in numeri decimali.
La formula é: (cifra*base^0+cifra *base^1...+cifra*base^n).</t>
        </r>
      </text>
    </comment>
  </commentList>
</comments>
</file>

<file path=xl/sharedStrings.xml><?xml version="1.0" encoding="utf-8"?>
<sst xmlns="http://schemas.openxmlformats.org/spreadsheetml/2006/main" count="43" uniqueCount="22">
  <si>
    <t>Sistemi di numerazione alternativi</t>
  </si>
  <si>
    <t>Binario</t>
  </si>
  <si>
    <t>Decimale</t>
  </si>
  <si>
    <t>Val. ammessi 0 e 1</t>
  </si>
  <si>
    <t>=</t>
  </si>
  <si>
    <t>Quinario</t>
  </si>
  <si>
    <t>Val. ammessi da 0 a 4</t>
  </si>
  <si>
    <t>Ottale</t>
  </si>
  <si>
    <t>Val. ammessi da 0 a 7</t>
  </si>
  <si>
    <t>Hex</t>
  </si>
  <si>
    <t xml:space="preserve">Val. amm. da 0 a 9 e da A ad F </t>
  </si>
  <si>
    <t>max 255</t>
  </si>
  <si>
    <t>Valori ammessi 0 e 1</t>
  </si>
  <si>
    <t>max 390.624</t>
  </si>
  <si>
    <t>Valori ammessi da 0 a 4</t>
  </si>
  <si>
    <t xml:space="preserve">max 16.777.215 </t>
  </si>
  <si>
    <t>Valori ammessi da 0 a 7</t>
  </si>
  <si>
    <t>max 4.294.967.295</t>
  </si>
  <si>
    <t>Valori ammessi da 0 a 9 e da A ad F</t>
  </si>
  <si>
    <t>Trasformazioni da binario, quinario, ottale ed esadecimale a decimale per un byte di dati</t>
  </si>
  <si>
    <t>Trasformazioni da dec a bin, quin, oct, hex per un byte di dati</t>
  </si>
  <si>
    <t>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</si>
</sst>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;;;"/>
    <numFmt numFmtId="171" formatCode="0.000"/>
    <numFmt numFmtId="172" formatCode="0.000000"/>
    <numFmt numFmtId="173" formatCode="#,##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b/>
      <sz val="8"/>
      <color indexed="12"/>
      <name val="Bookman Old Style"/>
      <family val="1"/>
    </font>
    <font>
      <sz val="8"/>
      <color indexed="22"/>
      <name val="Bookman Old Style"/>
      <family val="1"/>
    </font>
    <font>
      <sz val="8"/>
      <color indexed="12"/>
      <name val="Bookman Old Style"/>
      <family val="1"/>
    </font>
    <font>
      <sz val="8"/>
      <color indexed="10"/>
      <name val="Bookman Old Style"/>
      <family val="1"/>
    </font>
    <font>
      <b/>
      <sz val="8"/>
      <color indexed="10"/>
      <name val="Bookman Old Style"/>
      <family val="1"/>
    </font>
    <font>
      <b/>
      <sz val="8"/>
      <color indexed="17"/>
      <name val="Bookman Old Style"/>
      <family val="1"/>
    </font>
    <font>
      <sz val="8"/>
      <color indexed="17"/>
      <name val="Bookman Old Style"/>
      <family val="1"/>
    </font>
    <font>
      <b/>
      <sz val="8"/>
      <color indexed="21"/>
      <name val="Bookman Old Style"/>
      <family val="1"/>
    </font>
    <font>
      <sz val="8"/>
      <color indexed="21"/>
      <name val="Bookman Old Style"/>
      <family val="1"/>
    </font>
    <font>
      <b/>
      <sz val="8"/>
      <color indexed="16"/>
      <name val="Bookman Old Style"/>
      <family val="1"/>
    </font>
    <font>
      <sz val="8"/>
      <color indexed="16"/>
      <name val="Bookman Old Style"/>
      <family val="1"/>
    </font>
    <font>
      <sz val="10"/>
      <name val="Garamond"/>
      <family val="1"/>
    </font>
    <font>
      <b/>
      <sz val="8"/>
      <color indexed="53"/>
      <name val="Bookman Old Style"/>
      <family val="1"/>
    </font>
    <font>
      <sz val="8"/>
      <color indexed="47"/>
      <name val="Bookman Old Style"/>
      <family val="1"/>
    </font>
    <font>
      <sz val="8"/>
      <color indexed="53"/>
      <name val="Bookman Old Style"/>
      <family val="1"/>
    </font>
    <font>
      <sz val="9"/>
      <name val="Garamond"/>
      <family val="1"/>
    </font>
    <font>
      <sz val="9"/>
      <color indexed="47"/>
      <name val="Garamond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8"/>
      <color indexed="9"/>
      <name val="Bookman Old Style"/>
      <family val="1"/>
    </font>
    <font>
      <b/>
      <sz val="8"/>
      <color theme="0"/>
      <name val="Bookman Old Style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70" fontId="22" fillId="0" borderId="10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20" fillId="0" borderId="17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170" fontId="20" fillId="0" borderId="0" xfId="0" applyNumberFormat="1" applyFont="1" applyFill="1" applyBorder="1" applyAlignment="1">
      <alignment/>
    </xf>
    <xf numFmtId="170" fontId="22" fillId="0" borderId="0" xfId="0" applyNumberFormat="1" applyFont="1" applyFill="1" applyBorder="1" applyAlignment="1">
      <alignment/>
    </xf>
    <xf numFmtId="0" fontId="24" fillId="0" borderId="0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0" xfId="0" applyNumberFormat="1" applyFont="1" applyAlignment="1">
      <alignment horizontal="center"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3" fontId="20" fillId="0" borderId="17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3" fontId="20" fillId="0" borderId="0" xfId="0" applyNumberFormat="1" applyFont="1" applyAlignment="1">
      <alignment horizontal="left"/>
    </xf>
    <xf numFmtId="0" fontId="21" fillId="0" borderId="0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19" fillId="0" borderId="0" xfId="0" applyNumberFormat="1" applyFont="1" applyAlignment="1">
      <alignment horizontal="left"/>
    </xf>
    <xf numFmtId="0" fontId="19" fillId="0" borderId="19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NumberFormat="1" applyFont="1" applyFill="1" applyBorder="1" applyAlignment="1" applyProtection="1">
      <alignment/>
      <protection locked="0"/>
    </xf>
    <xf numFmtId="0" fontId="19" fillId="0" borderId="2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NumberFormat="1" applyFont="1" applyBorder="1" applyAlignment="1" applyProtection="1">
      <alignment/>
      <protection locked="0"/>
    </xf>
    <xf numFmtId="3" fontId="20" fillId="0" borderId="21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3" fontId="21" fillId="0" borderId="22" xfId="0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0" fontId="19" fillId="0" borderId="0" xfId="0" applyNumberFormat="1" applyFont="1" applyBorder="1" applyAlignment="1" applyProtection="1">
      <alignment horizontal="left"/>
      <protection locked="0"/>
    </xf>
    <xf numFmtId="0" fontId="19" fillId="0" borderId="2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4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6" fillId="0" borderId="12" xfId="0" applyFont="1" applyBorder="1" applyAlignment="1">
      <alignment/>
    </xf>
    <xf numFmtId="3" fontId="26" fillId="0" borderId="22" xfId="0" applyNumberFormat="1" applyFont="1" applyBorder="1" applyAlignment="1">
      <alignment/>
    </xf>
    <xf numFmtId="0" fontId="25" fillId="0" borderId="14" xfId="0" applyFont="1" applyBorder="1" applyAlignment="1">
      <alignment horizontal="left"/>
    </xf>
    <xf numFmtId="3" fontId="3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3" fontId="28" fillId="0" borderId="22" xfId="0" applyNumberFormat="1" applyFont="1" applyBorder="1" applyAlignment="1">
      <alignment/>
    </xf>
    <xf numFmtId="173" fontId="19" fillId="0" borderId="0" xfId="0" applyNumberFormat="1" applyFont="1" applyAlignment="1">
      <alignment/>
    </xf>
    <xf numFmtId="0" fontId="19" fillId="0" borderId="14" xfId="0" applyFont="1" applyBorder="1" applyAlignment="1">
      <alignment/>
    </xf>
    <xf numFmtId="0" fontId="29" fillId="0" borderId="15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29" fillId="0" borderId="19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30" fillId="0" borderId="0" xfId="0" applyFont="1" applyAlignment="1">
      <alignment horizontal="center"/>
    </xf>
    <xf numFmtId="0" fontId="19" fillId="0" borderId="21" xfId="0" applyFont="1" applyBorder="1" applyAlignment="1">
      <alignment/>
    </xf>
    <xf numFmtId="0" fontId="19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3" fontId="20" fillId="0" borderId="21" xfId="0" applyNumberFormat="1" applyFont="1" applyBorder="1" applyAlignment="1">
      <alignment/>
    </xf>
    <xf numFmtId="0" fontId="30" fillId="0" borderId="22" xfId="0" applyFont="1" applyBorder="1" applyAlignment="1">
      <alignment horizontal="center"/>
    </xf>
    <xf numFmtId="170" fontId="31" fillId="0" borderId="15" xfId="0" applyNumberFormat="1" applyFont="1" applyBorder="1" applyAlignment="1">
      <alignment/>
    </xf>
    <xf numFmtId="170" fontId="31" fillId="0" borderId="19" xfId="0" applyNumberFormat="1" applyFont="1" applyBorder="1" applyAlignment="1">
      <alignment/>
    </xf>
    <xf numFmtId="0" fontId="36" fillId="0" borderId="0" xfId="0" applyNumberFormat="1" applyFont="1" applyBorder="1" applyAlignment="1" applyProtection="1">
      <alignment horizontal="left"/>
      <protection locked="0"/>
    </xf>
    <xf numFmtId="0" fontId="36" fillId="0" borderId="0" xfId="0" applyFont="1" applyAlignment="1">
      <alignment/>
    </xf>
    <xf numFmtId="3" fontId="36" fillId="0" borderId="0" xfId="0" applyNumberFormat="1" applyFont="1" applyBorder="1" applyAlignment="1" applyProtection="1">
      <alignment horizontal="left"/>
      <protection locked="0"/>
    </xf>
    <xf numFmtId="0" fontId="37" fillId="0" borderId="0" xfId="0" applyNumberFormat="1" applyFont="1" applyBorder="1" applyAlignment="1" applyProtection="1">
      <alignment horizontal="center"/>
      <protection locked="0"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0" fillId="0" borderId="2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B20" sqref="B20:I20"/>
    </sheetView>
  </sheetViews>
  <sheetFormatPr defaultColWidth="9.140625" defaultRowHeight="12.75"/>
  <cols>
    <col min="1" max="1" width="1.7109375" style="2" customWidth="1"/>
    <col min="2" max="9" width="3.7109375" style="2" customWidth="1"/>
    <col min="10" max="10" width="2.421875" style="3" customWidth="1"/>
    <col min="11" max="11" width="13.140625" style="2" customWidth="1"/>
    <col min="12" max="16384" width="9.140625" style="2" customWidth="1"/>
  </cols>
  <sheetData>
    <row r="1" spans="1:15" ht="15">
      <c r="A1" s="94" t="s">
        <v>0</v>
      </c>
      <c r="J1" s="2"/>
      <c r="K1" s="3"/>
      <c r="O1" s="4"/>
    </row>
    <row r="2" spans="1:15" ht="16.5">
      <c r="A2" s="95" t="s">
        <v>19</v>
      </c>
      <c r="O2" s="4"/>
    </row>
    <row r="3" ht="12.75">
      <c r="O3" s="4"/>
    </row>
    <row r="4" spans="14:15" ht="13.5" thickBot="1">
      <c r="N4" s="4"/>
      <c r="O4" s="4"/>
    </row>
    <row r="5" spans="2:16" s="5" customFormat="1" ht="12.75">
      <c r="B5" s="100" t="s">
        <v>1</v>
      </c>
      <c r="C5" s="101"/>
      <c r="D5" s="101"/>
      <c r="E5" s="101"/>
      <c r="F5" s="101"/>
      <c r="G5" s="101"/>
      <c r="H5" s="101"/>
      <c r="I5" s="101"/>
      <c r="J5" s="6"/>
      <c r="K5" s="7" t="s">
        <v>2</v>
      </c>
      <c r="L5" s="8"/>
      <c r="M5" s="2"/>
      <c r="N5" s="4"/>
      <c r="O5" s="4"/>
      <c r="P5" s="2"/>
    </row>
    <row r="6" spans="2:15" ht="12.75">
      <c r="B6" s="102" t="s">
        <v>3</v>
      </c>
      <c r="C6" s="103"/>
      <c r="D6" s="103"/>
      <c r="E6" s="103"/>
      <c r="F6" s="103"/>
      <c r="G6" s="103"/>
      <c r="H6" s="103"/>
      <c r="I6" s="103"/>
      <c r="J6" s="9"/>
      <c r="K6" s="10"/>
      <c r="L6" s="8"/>
      <c r="N6" s="4"/>
      <c r="O6" s="4"/>
    </row>
    <row r="7" spans="2:15" ht="13.5" thickBot="1">
      <c r="B7" s="11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3">
        <v>1</v>
      </c>
      <c r="J7" s="14" t="s">
        <v>4</v>
      </c>
      <c r="K7" s="15">
        <f>B7*2^7+C7*2^6+D7*2^5+E7*2^4+F7*2^3+G7*2^2+H7*2^1+I7*2^0</f>
        <v>255</v>
      </c>
      <c r="L7" s="16"/>
      <c r="N7" s="4"/>
      <c r="O7" s="4"/>
    </row>
    <row r="8" spans="2:15" ht="12.75">
      <c r="B8" s="17"/>
      <c r="C8" s="17"/>
      <c r="D8" s="17"/>
      <c r="E8" s="17"/>
      <c r="F8" s="17"/>
      <c r="G8" s="17"/>
      <c r="H8" s="17"/>
      <c r="I8" s="17"/>
      <c r="J8" s="18"/>
      <c r="L8" s="16"/>
      <c r="N8" s="4"/>
      <c r="O8" s="4"/>
    </row>
    <row r="9" spans="2:15" ht="13.5" thickBot="1">
      <c r="B9" s="8"/>
      <c r="C9" s="8"/>
      <c r="D9" s="8"/>
      <c r="E9" s="8"/>
      <c r="F9" s="8"/>
      <c r="G9" s="8"/>
      <c r="H9" s="8"/>
      <c r="I9" s="8"/>
      <c r="J9" s="19"/>
      <c r="L9" s="8"/>
      <c r="N9" s="4"/>
      <c r="O9" s="20"/>
    </row>
    <row r="10" spans="2:15" ht="12.75">
      <c r="B10" s="104" t="s">
        <v>5</v>
      </c>
      <c r="C10" s="105"/>
      <c r="D10" s="105"/>
      <c r="E10" s="105"/>
      <c r="F10" s="105"/>
      <c r="G10" s="105"/>
      <c r="H10" s="105"/>
      <c r="I10" s="105"/>
      <c r="J10" s="6"/>
      <c r="K10" s="7" t="s">
        <v>2</v>
      </c>
      <c r="N10" s="4"/>
      <c r="O10" s="4"/>
    </row>
    <row r="11" spans="2:19" ht="12.75">
      <c r="B11" s="106" t="s">
        <v>6</v>
      </c>
      <c r="C11" s="107"/>
      <c r="D11" s="107"/>
      <c r="E11" s="107"/>
      <c r="F11" s="107"/>
      <c r="G11" s="107"/>
      <c r="H11" s="107"/>
      <c r="I11" s="107"/>
      <c r="J11" s="9"/>
      <c r="K11" s="21"/>
      <c r="L11" s="22"/>
      <c r="M11" s="22"/>
      <c r="N11" s="4"/>
      <c r="O11" s="4"/>
      <c r="S11" s="3"/>
    </row>
    <row r="12" spans="2:19" ht="13.5" thickBot="1">
      <c r="B12" s="23">
        <v>4</v>
      </c>
      <c r="C12" s="24">
        <v>4</v>
      </c>
      <c r="D12" s="24">
        <v>4</v>
      </c>
      <c r="E12" s="24">
        <v>5</v>
      </c>
      <c r="F12" s="24">
        <v>4</v>
      </c>
      <c r="G12" s="24">
        <v>4</v>
      </c>
      <c r="H12" s="24">
        <v>4</v>
      </c>
      <c r="I12" s="25">
        <v>4</v>
      </c>
      <c r="J12" s="14" t="s">
        <v>4</v>
      </c>
      <c r="K12" s="26">
        <f>B12*5^7+C12*5^6+D12*5^5+E12*5^4+F12*5^3+G12*5^2+H12*5^1+I12*5^0</f>
        <v>391249</v>
      </c>
      <c r="L12" s="16"/>
      <c r="N12" s="4"/>
      <c r="O12" s="4"/>
      <c r="S12" s="3"/>
    </row>
    <row r="13" spans="2:19" ht="12.75">
      <c r="B13" s="27"/>
      <c r="C13" s="27"/>
      <c r="D13" s="27"/>
      <c r="E13" s="27"/>
      <c r="F13" s="27"/>
      <c r="G13" s="27"/>
      <c r="H13" s="27"/>
      <c r="I13" s="27"/>
      <c r="J13" s="28"/>
      <c r="L13" s="16"/>
      <c r="N13" s="4"/>
      <c r="O13" s="4"/>
      <c r="S13" s="3"/>
    </row>
    <row r="14" spans="2:19" ht="13.5" thickBot="1">
      <c r="B14" s="27"/>
      <c r="C14" s="27"/>
      <c r="D14" s="27"/>
      <c r="E14" s="27"/>
      <c r="F14" s="27"/>
      <c r="G14" s="27"/>
      <c r="H14" s="27"/>
      <c r="I14" s="27"/>
      <c r="J14" s="29"/>
      <c r="N14" s="4"/>
      <c r="O14" s="4"/>
      <c r="S14" s="3"/>
    </row>
    <row r="15" spans="2:19" ht="12.75">
      <c r="B15" s="108" t="s">
        <v>7</v>
      </c>
      <c r="C15" s="109"/>
      <c r="D15" s="109"/>
      <c r="E15" s="109"/>
      <c r="F15" s="109"/>
      <c r="G15" s="109"/>
      <c r="H15" s="109"/>
      <c r="I15" s="109"/>
      <c r="J15" s="6"/>
      <c r="K15" s="7" t="s">
        <v>2</v>
      </c>
      <c r="N15" s="4"/>
      <c r="O15" s="4"/>
      <c r="S15" s="3"/>
    </row>
    <row r="16" spans="2:19" ht="12.75">
      <c r="B16" s="110" t="s">
        <v>8</v>
      </c>
      <c r="C16" s="111"/>
      <c r="D16" s="111"/>
      <c r="E16" s="111"/>
      <c r="F16" s="111"/>
      <c r="G16" s="111"/>
      <c r="H16" s="111"/>
      <c r="I16" s="111"/>
      <c r="J16" s="9"/>
      <c r="K16" s="21"/>
      <c r="N16" s="30"/>
      <c r="O16" s="4"/>
      <c r="S16" s="3"/>
    </row>
    <row r="17" spans="2:17" ht="13.5" thickBot="1"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7</v>
      </c>
      <c r="I17" s="33">
        <v>7</v>
      </c>
      <c r="J17" s="14" t="s">
        <v>4</v>
      </c>
      <c r="K17" s="26">
        <f>B17*8^7+C17*8^6+D17*8^5+E17*8^4+F17*8^3+G17*8^2+H17*8^1+I17*8^0</f>
        <v>63</v>
      </c>
      <c r="N17" s="4"/>
      <c r="O17" s="4"/>
      <c r="Q17" s="34"/>
    </row>
    <row r="18" spans="2:17" ht="12.75">
      <c r="B18" s="35"/>
      <c r="C18" s="35"/>
      <c r="D18" s="35"/>
      <c r="E18" s="35"/>
      <c r="F18" s="35"/>
      <c r="G18" s="35"/>
      <c r="H18" s="35"/>
      <c r="I18" s="35"/>
      <c r="J18" s="28"/>
      <c r="N18" s="4"/>
      <c r="O18" s="4"/>
      <c r="Q18" s="34"/>
    </row>
    <row r="19" spans="2:15" ht="13.5" thickBot="1">
      <c r="B19" s="35"/>
      <c r="C19" s="35"/>
      <c r="D19" s="35"/>
      <c r="E19" s="35"/>
      <c r="F19" s="35"/>
      <c r="G19" s="35"/>
      <c r="H19" s="35"/>
      <c r="I19" s="35"/>
      <c r="J19" s="29"/>
      <c r="N19" s="4"/>
      <c r="O19" s="4"/>
    </row>
    <row r="20" spans="2:15" ht="12.75">
      <c r="B20" s="96" t="s">
        <v>9</v>
      </c>
      <c r="C20" s="97"/>
      <c r="D20" s="97"/>
      <c r="E20" s="97"/>
      <c r="F20" s="97"/>
      <c r="G20" s="97"/>
      <c r="H20" s="97"/>
      <c r="I20" s="97"/>
      <c r="J20" s="6" t="b">
        <f>ISERROR(K22)</f>
        <v>0</v>
      </c>
      <c r="K20" s="36" t="s">
        <v>2</v>
      </c>
      <c r="N20" s="4"/>
      <c r="O20" s="4"/>
    </row>
    <row r="21" spans="2:15" ht="12.75">
      <c r="B21" s="98" t="s">
        <v>10</v>
      </c>
      <c r="C21" s="99"/>
      <c r="D21" s="99"/>
      <c r="E21" s="99"/>
      <c r="F21" s="99"/>
      <c r="G21" s="99"/>
      <c r="H21" s="99"/>
      <c r="I21" s="99"/>
      <c r="J21" s="9"/>
      <c r="K21" s="21"/>
      <c r="N21" s="4"/>
      <c r="O21" s="4"/>
    </row>
    <row r="22" spans="2:15" ht="13.5" thickBot="1"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 t="s">
        <v>21</v>
      </c>
      <c r="H22" s="127" t="s">
        <v>21</v>
      </c>
      <c r="I22" s="127" t="s">
        <v>21</v>
      </c>
      <c r="J22" s="14" t="s">
        <v>4</v>
      </c>
      <c r="K22" s="128">
        <f>B23*16^7+C23*16^6+D23*16^5+E23*16^4+F23*16^3+G23*16^2+H23*16^1+I23*16^0</f>
        <v>2730</v>
      </c>
      <c r="L22" s="16"/>
      <c r="N22" s="4"/>
      <c r="O22" s="38"/>
    </row>
    <row r="23" spans="2:15" ht="12.75">
      <c r="B23" s="129">
        <f aca="true" t="shared" si="0" ref="B23:I23">IF(AND(B22&gt;=0,B22&lt;=9),B22,(IF(B22="A",10,(IF(B22="B",11,(IF(B22="C",12,(IF(B22="D",13,(IF(B22="E",14,(IF(B22="F",15)))))))))))))</f>
        <v>0</v>
      </c>
      <c r="C23" s="129">
        <f t="shared" si="0"/>
        <v>0</v>
      </c>
      <c r="D23" s="129">
        <f t="shared" si="0"/>
        <v>0</v>
      </c>
      <c r="E23" s="129">
        <f t="shared" si="0"/>
        <v>0</v>
      </c>
      <c r="F23" s="129">
        <f t="shared" si="0"/>
        <v>0</v>
      </c>
      <c r="G23" s="129">
        <f t="shared" si="0"/>
        <v>10</v>
      </c>
      <c r="H23" s="129">
        <f t="shared" si="0"/>
        <v>10</v>
      </c>
      <c r="I23" s="129">
        <f t="shared" si="0"/>
        <v>10</v>
      </c>
      <c r="J23" s="130"/>
      <c r="K23" s="131"/>
      <c r="N23" s="4"/>
      <c r="O23" s="4"/>
    </row>
  </sheetData>
  <sheetProtection/>
  <mergeCells count="8">
    <mergeCell ref="B20:I20"/>
    <mergeCell ref="B21:I21"/>
    <mergeCell ref="B5:I5"/>
    <mergeCell ref="B6:I6"/>
    <mergeCell ref="B10:I10"/>
    <mergeCell ref="B11:I11"/>
    <mergeCell ref="B15:I15"/>
    <mergeCell ref="B16:I16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1.7109375" style="2" customWidth="1"/>
    <col min="2" max="2" width="16.421875" style="2" customWidth="1"/>
    <col min="3" max="3" width="2.421875" style="2" customWidth="1"/>
    <col min="4" max="4" width="3.7109375" style="3" customWidth="1"/>
    <col min="5" max="11" width="3.7109375" style="2" customWidth="1"/>
    <col min="12" max="12" width="9.140625" style="2" customWidth="1"/>
    <col min="13" max="13" width="16.00390625" style="2" customWidth="1"/>
    <col min="14" max="14" width="11.28125" style="2" customWidth="1"/>
    <col min="15" max="18" width="9.140625" style="2" customWidth="1"/>
    <col min="19" max="19" width="14.28125" style="2" customWidth="1"/>
    <col min="20" max="20" width="12.7109375" style="2" bestFit="1" customWidth="1"/>
    <col min="21" max="16384" width="9.140625" style="2" customWidth="1"/>
  </cols>
  <sheetData>
    <row r="1" spans="1:3" ht="15">
      <c r="A1" s="94" t="s">
        <v>0</v>
      </c>
      <c r="C1" s="1"/>
    </row>
    <row r="2" ht="16.5">
      <c r="A2" s="95" t="s">
        <v>20</v>
      </c>
    </row>
    <row r="4" ht="13.5" thickBot="1"/>
    <row r="5" spans="2:13" ht="12.75" customHeight="1">
      <c r="B5" s="40" t="s">
        <v>2</v>
      </c>
      <c r="C5" s="41"/>
      <c r="D5" s="112" t="s">
        <v>1</v>
      </c>
      <c r="E5" s="112"/>
      <c r="F5" s="112"/>
      <c r="G5" s="112"/>
      <c r="H5" s="112"/>
      <c r="I5" s="112"/>
      <c r="J5" s="112"/>
      <c r="K5" s="113"/>
      <c r="L5" s="42"/>
      <c r="M5" s="43"/>
    </row>
    <row r="6" spans="2:13" ht="12.75" customHeight="1">
      <c r="B6" s="44" t="s">
        <v>11</v>
      </c>
      <c r="C6" s="9"/>
      <c r="D6" s="114" t="s">
        <v>12</v>
      </c>
      <c r="E6" s="114"/>
      <c r="F6" s="114"/>
      <c r="G6" s="114"/>
      <c r="H6" s="114"/>
      <c r="I6" s="114"/>
      <c r="J6" s="114"/>
      <c r="K6" s="115"/>
      <c r="L6" s="45"/>
      <c r="M6" s="46"/>
    </row>
    <row r="7" spans="2:19" ht="12.75">
      <c r="B7" s="47">
        <v>36</v>
      </c>
      <c r="C7" s="48" t="s">
        <v>4</v>
      </c>
      <c r="D7" s="49">
        <f>INT(MOD((((((((B7/2)/2)/2)/2)/2)/2)/2),2))</f>
        <v>0</v>
      </c>
      <c r="E7" s="49">
        <f>INT(MOD(((((((B7/2)/2)/2)/2)/2)/2),2))</f>
        <v>0</v>
      </c>
      <c r="F7" s="49">
        <f>INT(MOD((((((B7/2)/2)/2)/2)/2),2))</f>
        <v>1</v>
      </c>
      <c r="G7" s="49">
        <f>INT(MOD(((((B7/2)/2)/2)/2),2))</f>
        <v>0</v>
      </c>
      <c r="H7" s="49">
        <f>INT(MOD((((B7/2)/2)/2),2))</f>
        <v>0</v>
      </c>
      <c r="I7" s="49">
        <f>INT(MOD(((B7/2)/2),2))</f>
        <v>1</v>
      </c>
      <c r="J7" s="49">
        <f>INT(MOD((B7/2),2))</f>
        <v>0</v>
      </c>
      <c r="K7" s="50">
        <f>MOD(B7,2)</f>
        <v>0</v>
      </c>
      <c r="L7" s="51">
        <f>IF(AND(B7&gt;=0,B7&lt;=255),"",K8)</f>
      </c>
      <c r="M7" s="46"/>
      <c r="S7" s="52"/>
    </row>
    <row r="8" spans="2:17" ht="13.5" thickBot="1">
      <c r="B8" s="53"/>
      <c r="C8" s="14"/>
      <c r="D8" s="14"/>
      <c r="E8" s="54"/>
      <c r="F8" s="54"/>
      <c r="G8" s="54"/>
      <c r="H8" s="54"/>
      <c r="I8" s="54"/>
      <c r="J8" s="55"/>
      <c r="K8" s="56"/>
      <c r="M8" s="46"/>
      <c r="Q8" s="57"/>
    </row>
    <row r="9" spans="2:17" ht="13.5" thickBot="1">
      <c r="B9" s="51"/>
      <c r="C9" s="58"/>
      <c r="D9" s="58"/>
      <c r="E9" s="8"/>
      <c r="F9" s="8"/>
      <c r="G9" s="8"/>
      <c r="H9" s="8"/>
      <c r="I9" s="8"/>
      <c r="J9" s="59"/>
      <c r="K9" s="60"/>
      <c r="M9" s="46"/>
      <c r="Q9" s="57"/>
    </row>
    <row r="10" spans="2:17" ht="13.5" customHeight="1">
      <c r="B10" s="40" t="s">
        <v>2</v>
      </c>
      <c r="C10" s="61"/>
      <c r="D10" s="116" t="s">
        <v>5</v>
      </c>
      <c r="E10" s="116"/>
      <c r="F10" s="116"/>
      <c r="G10" s="116"/>
      <c r="H10" s="116"/>
      <c r="I10" s="116"/>
      <c r="J10" s="116"/>
      <c r="K10" s="117"/>
      <c r="L10" s="62"/>
      <c r="M10" s="46"/>
      <c r="N10" s="63"/>
      <c r="Q10" s="57"/>
    </row>
    <row r="11" spans="2:14" ht="12.75">
      <c r="B11" s="44" t="s">
        <v>13</v>
      </c>
      <c r="C11" s="9"/>
      <c r="D11" s="118" t="s">
        <v>14</v>
      </c>
      <c r="E11" s="118"/>
      <c r="F11" s="118"/>
      <c r="G11" s="118"/>
      <c r="H11" s="118"/>
      <c r="I11" s="118"/>
      <c r="J11" s="118"/>
      <c r="K11" s="119"/>
      <c r="L11" s="64"/>
      <c r="M11" s="46"/>
      <c r="N11" s="63"/>
    </row>
    <row r="12" spans="2:14" ht="12.75">
      <c r="B12" s="47">
        <v>345</v>
      </c>
      <c r="C12" s="48" t="s">
        <v>4</v>
      </c>
      <c r="D12" s="65">
        <f>MOD(INT(((((((B12/5)/5)/5)/5)/5)/5)/5),5)</f>
        <v>0</v>
      </c>
      <c r="E12" s="65">
        <f>MOD(INT((((((B12/5)/5)/5)/5)/5)/5),5)</f>
        <v>0</v>
      </c>
      <c r="F12" s="65">
        <f>MOD(INT(((((B12/5)/5)/5)/5)/5),5)</f>
        <v>0</v>
      </c>
      <c r="G12" s="65">
        <f>MOD(INT((((B12/5)/5)/5)/5),5)</f>
        <v>0</v>
      </c>
      <c r="H12" s="65">
        <f>MOD(INT(((B12/5)/5)/5),5)</f>
        <v>2</v>
      </c>
      <c r="I12" s="65">
        <f>MOD(INT((B12/5)/5),5)</f>
        <v>3</v>
      </c>
      <c r="J12" s="65">
        <f>MOD(INT(B12/5),5)</f>
        <v>4</v>
      </c>
      <c r="K12" s="66">
        <f>MOD(B12,5)</f>
        <v>0</v>
      </c>
      <c r="L12" s="51">
        <f>IF(AND(B12&gt;=0,B12&lt;=390624),"",K8)</f>
      </c>
      <c r="M12" s="46"/>
      <c r="N12" s="63"/>
    </row>
    <row r="13" spans="2:17" ht="13.5" thickBot="1">
      <c r="B13" s="67"/>
      <c r="C13" s="14"/>
      <c r="D13" s="14"/>
      <c r="E13" s="54"/>
      <c r="F13" s="54"/>
      <c r="G13" s="54"/>
      <c r="H13" s="54"/>
      <c r="I13" s="54"/>
      <c r="J13" s="54"/>
      <c r="K13" s="39"/>
      <c r="M13" s="46"/>
      <c r="N13" s="63"/>
      <c r="Q13" s="68"/>
    </row>
    <row r="14" spans="2:17" ht="13.5" thickBot="1">
      <c r="B14" s="3"/>
      <c r="C14" s="3"/>
      <c r="M14" s="46"/>
      <c r="N14" s="63"/>
      <c r="Q14" s="68"/>
    </row>
    <row r="15" spans="2:17" ht="12.75">
      <c r="B15" s="40" t="s">
        <v>2</v>
      </c>
      <c r="C15" s="61"/>
      <c r="D15" s="121" t="s">
        <v>7</v>
      </c>
      <c r="E15" s="121"/>
      <c r="F15" s="121"/>
      <c r="G15" s="121"/>
      <c r="H15" s="121"/>
      <c r="I15" s="121"/>
      <c r="J15" s="121"/>
      <c r="K15" s="122"/>
      <c r="L15" s="69"/>
      <c r="M15" s="46"/>
      <c r="N15" s="63"/>
      <c r="Q15" s="68"/>
    </row>
    <row r="16" spans="2:14" ht="12.75">
      <c r="B16" s="44" t="s">
        <v>15</v>
      </c>
      <c r="C16" s="9"/>
      <c r="D16" s="123" t="s">
        <v>16</v>
      </c>
      <c r="E16" s="123"/>
      <c r="F16" s="123"/>
      <c r="G16" s="123"/>
      <c r="H16" s="123"/>
      <c r="I16" s="123"/>
      <c r="J16" s="123"/>
      <c r="K16" s="124"/>
      <c r="L16" s="70"/>
      <c r="M16" s="46"/>
      <c r="N16" s="63"/>
    </row>
    <row r="17" spans="2:17" ht="12.75">
      <c r="B17" s="47">
        <v>1677721</v>
      </c>
      <c r="C17" s="48" t="s">
        <v>4</v>
      </c>
      <c r="D17" s="71">
        <f>INT(MOD((((((((B17/8)/8)/8)/8)/8)/8)/8),8))</f>
        <v>0</v>
      </c>
      <c r="E17" s="71">
        <f>INT(MOD(((((((B17/8)/8)/8)/8)/8)/8),8))</f>
        <v>6</v>
      </c>
      <c r="F17" s="71">
        <f>INT(MOD((((((B17/8)/8)/8)/8)/8),8))</f>
        <v>3</v>
      </c>
      <c r="G17" s="71">
        <f>INT(MOD(((((B17/8)/8)/8)/8),8))</f>
        <v>1</v>
      </c>
      <c r="H17" s="71">
        <f>INT(MOD((((B17/8)/8)/8),8))</f>
        <v>4</v>
      </c>
      <c r="I17" s="71">
        <f>INT(MOD(((B17/8)/8),8))</f>
        <v>6</v>
      </c>
      <c r="J17" s="71">
        <f>INT(MOD((B17/8),8))</f>
        <v>3</v>
      </c>
      <c r="K17" s="72">
        <f>MOD(B17,8)</f>
        <v>1</v>
      </c>
      <c r="L17" s="51">
        <f>IF(AND(B17&gt;=0,B17&lt;=16777215),"",K8)</f>
      </c>
      <c r="M17" s="46"/>
      <c r="N17" s="63"/>
      <c r="Q17" s="73"/>
    </row>
    <row r="18" spans="2:21" ht="13.5" thickBot="1">
      <c r="B18" s="74"/>
      <c r="C18" s="54"/>
      <c r="D18" s="75"/>
      <c r="E18" s="76"/>
      <c r="F18" s="76"/>
      <c r="G18" s="76"/>
      <c r="H18" s="76"/>
      <c r="I18" s="76"/>
      <c r="J18" s="76"/>
      <c r="K18" s="77"/>
      <c r="M18" s="46"/>
      <c r="N18" s="63"/>
      <c r="O18" s="78"/>
      <c r="P18" s="79"/>
      <c r="Q18" s="79"/>
      <c r="R18" s="79"/>
      <c r="S18" s="79"/>
      <c r="T18" s="79"/>
      <c r="U18" s="79"/>
    </row>
    <row r="19" spans="13:21" ht="13.5" thickBot="1">
      <c r="M19" s="46"/>
      <c r="N19" s="63"/>
      <c r="O19" s="78"/>
      <c r="P19" s="79"/>
      <c r="Q19" s="79"/>
      <c r="R19" s="79"/>
      <c r="S19" s="79"/>
      <c r="T19" s="79"/>
      <c r="U19" s="79"/>
    </row>
    <row r="20" spans="2:12" ht="12.75">
      <c r="B20" s="40" t="s">
        <v>2</v>
      </c>
      <c r="C20" s="80"/>
      <c r="D20" s="97" t="s">
        <v>9</v>
      </c>
      <c r="E20" s="97"/>
      <c r="F20" s="97"/>
      <c r="G20" s="97"/>
      <c r="H20" s="97"/>
      <c r="I20" s="97"/>
      <c r="J20" s="97"/>
      <c r="K20" s="125"/>
      <c r="L20" s="81"/>
    </row>
    <row r="21" spans="2:12" ht="12.75">
      <c r="B21" s="82" t="s">
        <v>17</v>
      </c>
      <c r="C21" s="83"/>
      <c r="D21" s="99" t="s">
        <v>18</v>
      </c>
      <c r="E21" s="99"/>
      <c r="F21" s="99"/>
      <c r="G21" s="99"/>
      <c r="H21" s="99"/>
      <c r="I21" s="99"/>
      <c r="J21" s="99"/>
      <c r="K21" s="120"/>
      <c r="L21" s="84"/>
    </row>
    <row r="22" spans="2:12" ht="12.75">
      <c r="B22" s="85">
        <v>33</v>
      </c>
      <c r="C22" s="48" t="s">
        <v>4</v>
      </c>
      <c r="D22" s="37">
        <f aca="true" t="shared" si="0" ref="D22:K22">IF((D23&lt;=9),D23,(IF(D23=10,"A",(IF(D23=11,"B",(IF(D23=12,"C",(IF(D23=13,"D",(IF(D23=14,"E",(IF(D23=15,"F")))))))))))))</f>
        <v>0</v>
      </c>
      <c r="E22" s="37">
        <f t="shared" si="0"/>
        <v>0</v>
      </c>
      <c r="F22" s="37">
        <f t="shared" si="0"/>
        <v>0</v>
      </c>
      <c r="G22" s="37">
        <f t="shared" si="0"/>
        <v>0</v>
      </c>
      <c r="H22" s="37">
        <f t="shared" si="0"/>
        <v>0</v>
      </c>
      <c r="I22" s="37">
        <f t="shared" si="0"/>
        <v>0</v>
      </c>
      <c r="J22" s="37">
        <f t="shared" si="0"/>
        <v>2</v>
      </c>
      <c r="K22" s="86">
        <f t="shared" si="0"/>
        <v>1</v>
      </c>
      <c r="L22" s="51">
        <f>IF(AND(B22&gt;=0,B22&lt;=4294967295),"",K8)</f>
      </c>
    </row>
    <row r="23" spans="2:11" ht="13.5" thickBot="1">
      <c r="B23" s="74"/>
      <c r="C23" s="54"/>
      <c r="D23" s="87">
        <f>INT(MOD((((((((B22/16)/16)/16)/16)/16)/16)/16),16))</f>
        <v>0</v>
      </c>
      <c r="E23" s="87">
        <f>INT(MOD(((((((B22/16)/16)/16)/16)/16)/16),16))</f>
        <v>0</v>
      </c>
      <c r="F23" s="87">
        <f>INT(MOD((((((B22/16)/16)/16)/16)/16),16))</f>
        <v>0</v>
      </c>
      <c r="G23" s="87">
        <f>INT(MOD(((((B22/16)/16)/16)/16),16))</f>
        <v>0</v>
      </c>
      <c r="H23" s="87">
        <f>INT(MOD((((B22/16)/16)/16),16))</f>
        <v>0</v>
      </c>
      <c r="I23" s="87">
        <f>INT(MOD(((B22/16)/16),16))</f>
        <v>0</v>
      </c>
      <c r="J23" s="87">
        <f>INT(MOD((B22/16),16))</f>
        <v>2</v>
      </c>
      <c r="K23" s="88">
        <f>MOD(B22,16)</f>
        <v>1</v>
      </c>
    </row>
    <row r="25" ht="12.75">
      <c r="K25" s="57"/>
    </row>
    <row r="28" spans="2:3" ht="12.75">
      <c r="B28" s="89"/>
      <c r="C28" s="90"/>
    </row>
    <row r="29" spans="2:3" ht="12.75">
      <c r="B29" s="91"/>
      <c r="C29" s="90"/>
    </row>
    <row r="30" spans="2:3" ht="12.75">
      <c r="B30" s="92"/>
      <c r="C30" s="90"/>
    </row>
    <row r="31" spans="2:3" ht="12.75">
      <c r="B31" s="89"/>
      <c r="C31" s="90"/>
    </row>
    <row r="32" spans="2:3" ht="12.75">
      <c r="B32" s="91"/>
      <c r="C32" s="90"/>
    </row>
    <row r="33" spans="2:3" ht="12.75">
      <c r="B33" s="90"/>
      <c r="C33" s="90"/>
    </row>
    <row r="34" spans="2:3" ht="12.75">
      <c r="B34" s="90"/>
      <c r="C34" s="90"/>
    </row>
    <row r="35" spans="2:3" ht="12.75">
      <c r="B35" s="90"/>
      <c r="C35" s="93"/>
    </row>
    <row r="36" spans="2:3" ht="12.75">
      <c r="B36" s="90"/>
      <c r="C36" s="93"/>
    </row>
    <row r="37" spans="2:3" ht="12.75">
      <c r="B37" s="90"/>
      <c r="C37" s="93"/>
    </row>
  </sheetData>
  <sheetProtection/>
  <mergeCells count="8">
    <mergeCell ref="D5:K5"/>
    <mergeCell ref="D6:K6"/>
    <mergeCell ref="D10:K10"/>
    <mergeCell ref="D11:K11"/>
    <mergeCell ref="D21:K21"/>
    <mergeCell ref="D15:K15"/>
    <mergeCell ref="D16:K16"/>
    <mergeCell ref="D20:K2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I.T.N."M.COLONNA"</dc:creator>
  <cp:keywords/>
  <dc:description/>
  <cp:lastModifiedBy>Francesco</cp:lastModifiedBy>
  <dcterms:created xsi:type="dcterms:W3CDTF">2012-09-24T08:37:33Z</dcterms:created>
  <dcterms:modified xsi:type="dcterms:W3CDTF">2014-10-07T22:38:55Z</dcterms:modified>
  <cp:category/>
  <cp:version/>
  <cp:contentType/>
  <cp:contentStatus/>
</cp:coreProperties>
</file>